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120" yWindow="120" windowWidth="15180" windowHeight="8835" activeTab="0"/>
  </bookViews>
  <sheets>
    <sheet name="Generic Owners Equity Sheet" sheetId="1" r:id="rId1"/>
  </sheets>
  <externalReferences>
    <externalReference r:id="rId4"/>
  </externalReferences>
  <definedNames>
    <definedName name="Interest_Rate">'[1]investment advisor'!$C$4</definedName>
    <definedName name="intpaid">#REF!</definedName>
    <definedName name="monnum">#REF!</definedName>
    <definedName name="month">#REF!</definedName>
    <definedName name="prinpaid">#REF!</definedName>
    <definedName name="_xlnm.Print_Area" localSheetId="0">'Generic Owners Equity Sheet'!$B$2:$O$39</definedName>
    <definedName name="year">#REF!</definedName>
  </definedNames>
  <calcPr fullCalcOnLoad="1"/>
</workbook>
</file>

<file path=xl/sharedStrings.xml><?xml version="1.0" encoding="utf-8"?>
<sst xmlns="http://schemas.openxmlformats.org/spreadsheetml/2006/main" count="22" uniqueCount="20">
  <si>
    <t xml:space="preserve"> </t>
  </si>
  <si>
    <t>Mortgage Rate:</t>
  </si>
  <si>
    <t>Annual Property Appreciation Rates</t>
  </si>
  <si>
    <t>Potential Owners Equity In</t>
  </si>
  <si>
    <t>Years</t>
  </si>
  <si>
    <t>Mortgage Amount:</t>
  </si>
  <si>
    <t>Mortgage Insurance Fee:</t>
  </si>
  <si>
    <t>Total Mortgage &amp; Insurance Fee:</t>
  </si>
  <si>
    <t>Monthly Mortgage Payment:</t>
  </si>
  <si>
    <t>Annual Appreciation Rate:</t>
  </si>
  <si>
    <t>Purchase Price of Property:</t>
  </si>
  <si>
    <t>Down Payment on Property:</t>
  </si>
  <si>
    <t>INPUT HERE</t>
  </si>
  <si>
    <t>List Price:</t>
  </si>
  <si>
    <t>PROPERTY APPRECIATION CALCULATOR</t>
  </si>
  <si>
    <t>Down Payment:</t>
  </si>
  <si>
    <t>Mortgage Term (Yrs):</t>
  </si>
  <si>
    <t>Mortgage Balance At End of Term:</t>
  </si>
  <si>
    <t>Appreciated Value At End of Term:</t>
  </si>
  <si>
    <t>Potential Homeowners Equity:</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</si>
</sst>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0000%"/>
    <numFmt numFmtId="174" formatCode="0.00_)"/>
    <numFmt numFmtId="175" formatCode="0.0%"/>
    <numFmt numFmtId="176" formatCode="_(&quot;$&quot;* #,##0.000_);_(&quot;$&quot;* \(#,##0.000\);_(&quot;$&quot;* &quot;-&quot;??_);_(@_)"/>
    <numFmt numFmtId="177" formatCode="_(&quot;$&quot;* #,##0.0000_);_(&quot;$&quot;* \(#,##0.0000\);_(&quot;$&quot;* &quot;-&quot;??_);_(@_)"/>
    <numFmt numFmtId="178" formatCode="0.0000000"/>
    <numFmt numFmtId="179" formatCode="0.000000"/>
    <numFmt numFmtId="180" formatCode="0.00000"/>
    <numFmt numFmtId="181" formatCode="0.0000"/>
    <numFmt numFmtId="182" formatCode="0.000"/>
    <numFmt numFmtId="183" formatCode="0.0"/>
    <numFmt numFmtId="184" formatCode="_(&quot;$&quot;* #,##0.0_);_(&quot;$&quot;* \(#,##0.0\);_(&quot;$&quot;* &quot;-&quot;??_);_(@_)"/>
    <numFmt numFmtId="185" formatCode="_(&quot;$&quot;* #,##0_);_(&quot;$&quot;* \(#,##0\);_(&quot;$&quot;* &quot;-&quot;??_);_(@_)"/>
    <numFmt numFmtId="186" formatCode="&quot;Month &quot;\ 0"/>
    <numFmt numFmtId="187" formatCode="&quot;Yr &quot;\ 0"/>
    <numFmt numFmtId="188" formatCode="&quot;$&quot;#,##0.0_);[Red]\(&quot;$&quot;#,##0.0\)"/>
    <numFmt numFmtId="189" formatCode="0.000%"/>
    <numFmt numFmtId="190" formatCode="0.00000%"/>
    <numFmt numFmtId="191" formatCode="&quot;$&quot;#,##0.00"/>
    <numFmt numFmtId="192" formatCode="_(* #,##0.000_);_(* \(#,##0.000\);_(* &quot;-&quot;??_);_(@_)"/>
    <numFmt numFmtId="193" formatCode="_(* #,##0.0000_);_(* \(#,##0.0000\);_(* &quot;-&quot;??_);_(@_)"/>
    <numFmt numFmtId="194" formatCode="_(* #,##0.0_);_(* \(#,##0.0\);_(* &quot;-&quot;??_);_(@_)"/>
    <numFmt numFmtId="195" formatCode="_(* #,##0_);_(* \(#,##0\);_(* &quot;-&quot;??_);_(@_)"/>
    <numFmt numFmtId="196" formatCode=";;;"/>
    <numFmt numFmtId="197" formatCode="00000"/>
    <numFmt numFmtId="198" formatCode="_(* #,##0.000_);_(* \(#,##0.000\);_(* &quot;-&quot;???_);_(@_)"/>
    <numFmt numFmtId="199" formatCode="_(* #,##0.0_);_(* \(#,##0.0\);_(* &quot;-&quot;?_);_(@_)"/>
    <numFmt numFmtId="200" formatCode="_(* #,##0_);_(* \(#,##0\);_(* &quot;-&quot;?_);_(@_)"/>
    <numFmt numFmtId="201" formatCode="&quot;Yes&quot;;&quot;Yes&quot;;&quot;No&quot;"/>
    <numFmt numFmtId="202" formatCode="&quot;True&quot;;&quot;True&quot;;&quot;False&quot;"/>
    <numFmt numFmtId="203" formatCode="&quot;On&quot;;&quot;On&quot;;&quot;Off&quot;"/>
    <numFmt numFmtId="204" formatCode="&quot;$&quot;#,##0.0;[Red]\-&quot;$&quot;#,##0.0"/>
    <numFmt numFmtId="205" formatCode="_-&quot;$&quot;* #,##0.0_-;\-&quot;$&quot;* #,##0.0_-;_-&quot;$&quot;* &quot;-&quot;??_-;_-@_-"/>
    <numFmt numFmtId="206" formatCode="_-&quot;$&quot;* #,##0_-;\-&quot;$&quot;* #,##0_-;_-&quot;$&quot;* &quot;-&quot;??_-;_-@_-"/>
    <numFmt numFmtId="207" formatCode="&quot;$&quot;#,##0.0;\-&quot;$&quot;#,##0.0"/>
    <numFmt numFmtId="208" formatCode="&quot;$&quot;#,##0.0"/>
    <numFmt numFmtId="209" formatCode="&quot;$&quot;#,##0"/>
    <numFmt numFmtId="210" formatCode="_(* #,##0.00000000_);_(* \(#,##0.00000000\);_(* &quot;-&quot;??_);_(@_)"/>
    <numFmt numFmtId="211" formatCode="0.000000%"/>
    <numFmt numFmtId="212" formatCode="_(* #,##0.000000_);_(* \(#,##0.000000\);_(* &quot;-&quot;??_);_(@_)"/>
    <numFmt numFmtId="213" formatCode="_(* #,##0.00000_);_(* \(#,##0.00000\);_(* &quot;-&quot;??_);_(@_)"/>
  </numFmts>
  <fonts count="15">
    <font>
      <sz val="10"/>
      <name val="Arial"/>
      <family val="0"/>
    </font>
    <font>
      <u val="single"/>
      <sz val="10"/>
      <color indexed="36"/>
      <name val="Arial"/>
      <family val="0"/>
    </font>
    <font>
      <u val="single"/>
      <sz val="10"/>
      <color indexed="12"/>
      <name val="Arial"/>
      <family val="0"/>
    </font>
    <font>
      <b/>
      <sz val="10"/>
      <name val="Arial"/>
      <family val="2"/>
    </font>
    <font>
      <sz val="10"/>
      <color indexed="9"/>
      <name val="Arial"/>
      <family val="2"/>
    </font>
    <font>
      <sz val="12"/>
      <name val="Arial"/>
      <family val="2"/>
    </font>
    <font>
      <i/>
      <sz val="8"/>
      <name val="Arial"/>
      <family val="2"/>
    </font>
    <font>
      <b/>
      <u val="single"/>
      <sz val="10"/>
      <color indexed="8"/>
      <name val="Arial"/>
      <family val="2"/>
    </font>
    <font>
      <sz val="8"/>
      <name val="Arial"/>
      <family val="2"/>
    </font>
    <font>
      <u val="single"/>
      <sz val="10"/>
      <color indexed="8"/>
      <name val="Arial"/>
      <family val="2"/>
    </font>
    <font>
      <b/>
      <sz val="10"/>
      <color indexed="10"/>
      <name val="Arial"/>
      <family val="0"/>
    </font>
    <font>
      <b/>
      <sz val="10"/>
      <color indexed="9"/>
      <name val="Arial"/>
      <family val="0"/>
    </font>
    <font>
      <b/>
      <sz val="10"/>
      <color indexed="18"/>
      <name val="Arial"/>
      <family val="0"/>
    </font>
    <font>
      <b/>
      <sz val="10"/>
      <color indexed="60"/>
      <name val="Arial"/>
      <family val="0"/>
    </font>
    <font>
      <b/>
      <sz val="12"/>
      <color indexed="18"/>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4" fillId="0" borderId="0" xfId="0" applyFont="1" applyFill="1" applyBorder="1" applyAlignment="1" applyProtection="1">
      <alignment/>
      <protection locked="0"/>
    </xf>
    <xf numFmtId="0" fontId="0" fillId="0" borderId="0" xfId="0"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horizontal="right"/>
      <protection/>
    </xf>
    <xf numFmtId="0" fontId="3" fillId="0" borderId="5" xfId="0" applyFont="1" applyBorder="1" applyAlignment="1" applyProtection="1">
      <alignment horizontal="right"/>
      <protection/>
    </xf>
    <xf numFmtId="0" fontId="0" fillId="0" borderId="0" xfId="0" applyFill="1" applyBorder="1" applyAlignment="1" applyProtection="1">
      <alignment/>
      <protection/>
    </xf>
    <xf numFmtId="0" fontId="0" fillId="0" borderId="5" xfId="0" applyFill="1" applyBorder="1" applyAlignment="1" applyProtection="1">
      <alignment/>
      <protection/>
    </xf>
    <xf numFmtId="0" fontId="0" fillId="0" borderId="5" xfId="0" applyBorder="1" applyAlignment="1" applyProtection="1">
      <alignment/>
      <protection/>
    </xf>
    <xf numFmtId="0" fontId="0" fillId="0" borderId="4"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10" fillId="0" borderId="0" xfId="0" applyFont="1" applyBorder="1" applyAlignment="1" applyProtection="1">
      <alignment horizontal="right"/>
      <protection/>
    </xf>
    <xf numFmtId="0" fontId="3" fillId="0" borderId="0" xfId="0" applyFont="1" applyBorder="1" applyAlignment="1" applyProtection="1">
      <alignment/>
      <protection/>
    </xf>
    <xf numFmtId="0" fontId="0" fillId="0" borderId="5" xfId="0" applyFont="1" applyBorder="1" applyAlignment="1" applyProtection="1">
      <alignment/>
      <protection/>
    </xf>
    <xf numFmtId="0" fontId="0" fillId="0" borderId="0" xfId="0" applyFont="1" applyBorder="1" applyAlignment="1" applyProtection="1">
      <alignment/>
      <protection/>
    </xf>
    <xf numFmtId="0" fontId="3" fillId="0" borderId="0" xfId="0" applyFont="1" applyBorder="1" applyAlignment="1" applyProtection="1">
      <alignment horizontal="left"/>
      <protection/>
    </xf>
    <xf numFmtId="0" fontId="0" fillId="2" borderId="0" xfId="0" applyFont="1" applyFill="1" applyBorder="1" applyAlignment="1" applyProtection="1">
      <alignment/>
      <protection/>
    </xf>
    <xf numFmtId="0" fontId="3" fillId="0" borderId="0" xfId="0" applyFont="1" applyAlignment="1" applyProtection="1">
      <alignment horizontal="left"/>
      <protection/>
    </xf>
    <xf numFmtId="0" fontId="0" fillId="0" borderId="0" xfId="0" applyFont="1" applyBorder="1" applyAlignment="1" applyProtection="1">
      <alignment/>
      <protection/>
    </xf>
    <xf numFmtId="0" fontId="0" fillId="0" borderId="5" xfId="0" applyFont="1" applyBorder="1" applyAlignment="1" applyProtection="1">
      <alignment/>
      <protection/>
    </xf>
    <xf numFmtId="0" fontId="0" fillId="0" borderId="4" xfId="0" applyFont="1" applyBorder="1" applyAlignment="1" applyProtection="1">
      <alignment/>
      <protection/>
    </xf>
    <xf numFmtId="185" fontId="12" fillId="0" borderId="0" xfId="17" applyNumberFormat="1"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13"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protection/>
    </xf>
    <xf numFmtId="0" fontId="0" fillId="0" borderId="5" xfId="0" applyFont="1" applyBorder="1" applyAlignment="1" applyProtection="1">
      <alignment/>
      <protection/>
    </xf>
    <xf numFmtId="0" fontId="0" fillId="0" borderId="4" xfId="0" applyFont="1" applyBorder="1" applyAlignment="1" applyProtection="1">
      <alignment/>
      <protection/>
    </xf>
    <xf numFmtId="0" fontId="0" fillId="0" borderId="6" xfId="0" applyFont="1" applyFill="1" applyBorder="1" applyAlignment="1" applyProtection="1">
      <alignment/>
      <protection/>
    </xf>
    <xf numFmtId="0" fontId="0" fillId="0" borderId="7" xfId="0" applyFont="1" applyFill="1" applyBorder="1" applyAlignment="1" applyProtection="1">
      <alignment/>
      <protection/>
    </xf>
    <xf numFmtId="0" fontId="3" fillId="0" borderId="7" xfId="0" applyFont="1" applyFill="1" applyBorder="1" applyAlignment="1" applyProtection="1">
      <alignment horizontal="center"/>
      <protection/>
    </xf>
    <xf numFmtId="0" fontId="0" fillId="0" borderId="7" xfId="0" applyFont="1" applyFill="1" applyBorder="1" applyAlignment="1" applyProtection="1">
      <alignment/>
      <protection/>
    </xf>
    <xf numFmtId="0" fontId="0" fillId="0" borderId="8" xfId="0" applyFont="1" applyFill="1" applyBorder="1" applyAlignment="1" applyProtection="1">
      <alignment/>
      <protection/>
    </xf>
    <xf numFmtId="0" fontId="0" fillId="2" borderId="3" xfId="0" applyFont="1" applyFill="1" applyBorder="1" applyAlignment="1" applyProtection="1">
      <alignment/>
      <protection/>
    </xf>
    <xf numFmtId="0" fontId="4" fillId="2" borderId="9" xfId="0" applyFont="1" applyFill="1" applyBorder="1" applyAlignment="1" applyProtection="1">
      <alignment/>
      <protection/>
    </xf>
    <xf numFmtId="0" fontId="4" fillId="2" borderId="10" xfId="0" applyFont="1" applyFill="1" applyBorder="1" applyAlignment="1" applyProtection="1">
      <alignment/>
      <protection/>
    </xf>
    <xf numFmtId="9" fontId="11" fillId="2" borderId="10" xfId="21" applyFont="1" applyFill="1" applyBorder="1" applyAlignment="1" applyProtection="1">
      <alignment horizontal="center"/>
      <protection/>
    </xf>
    <xf numFmtId="175" fontId="11" fillId="2" borderId="10" xfId="21" applyNumberFormat="1" applyFont="1" applyFill="1" applyBorder="1" applyAlignment="1" applyProtection="1">
      <alignment horizontal="center"/>
      <protection/>
    </xf>
    <xf numFmtId="0" fontId="4" fillId="2" borderId="11" xfId="0" applyFont="1" applyFill="1" applyBorder="1" applyAlignment="1" applyProtection="1">
      <alignment/>
      <protection/>
    </xf>
    <xf numFmtId="0" fontId="4" fillId="0" borderId="0" xfId="0" applyFont="1" applyAlignment="1" applyProtection="1">
      <alignment/>
      <protection/>
    </xf>
    <xf numFmtId="0" fontId="3" fillId="0" borderId="0" xfId="0" applyFont="1" applyAlignment="1" applyProtection="1">
      <alignment horizontal="right"/>
      <protection/>
    </xf>
    <xf numFmtId="185" fontId="0" fillId="0" borderId="0" xfId="17" applyNumberFormat="1" applyFont="1" applyBorder="1" applyAlignment="1" applyProtection="1">
      <alignment/>
      <protection/>
    </xf>
    <xf numFmtId="0" fontId="3" fillId="0" borderId="0" xfId="0" applyFont="1" applyAlignment="1" applyProtection="1">
      <alignment/>
      <protection/>
    </xf>
    <xf numFmtId="175" fontId="0" fillId="0" borderId="0" xfId="21" applyNumberFormat="1" applyFont="1" applyBorder="1" applyAlignment="1" applyProtection="1">
      <alignment horizontal="center"/>
      <protection/>
    </xf>
    <xf numFmtId="185" fontId="0"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center"/>
      <protection/>
    </xf>
    <xf numFmtId="170" fontId="0" fillId="0" borderId="12" xfId="17" applyFont="1" applyBorder="1" applyAlignment="1" applyProtection="1">
      <alignment/>
      <protection/>
    </xf>
    <xf numFmtId="170" fontId="0" fillId="0" borderId="0" xfId="17" applyFont="1" applyBorder="1" applyAlignment="1" applyProtection="1">
      <alignment/>
      <protection/>
    </xf>
    <xf numFmtId="0" fontId="0" fillId="3" borderId="0" xfId="0" applyFont="1" applyFill="1" applyBorder="1" applyAlignment="1" applyProtection="1">
      <alignment/>
      <protection/>
    </xf>
    <xf numFmtId="0" fontId="0" fillId="3" borderId="0" xfId="0" applyFont="1" applyFill="1" applyBorder="1" applyAlignment="1" applyProtection="1">
      <alignment horizontal="center"/>
      <protection/>
    </xf>
    <xf numFmtId="185" fontId="0" fillId="0" borderId="0" xfId="0" applyNumberFormat="1" applyFont="1" applyBorder="1" applyAlignment="1" applyProtection="1">
      <alignment horizontal="center"/>
      <protection/>
    </xf>
    <xf numFmtId="171" fontId="0" fillId="0" borderId="0" xfId="0" applyNumberFormat="1" applyFont="1" applyBorder="1" applyAlignment="1" applyProtection="1">
      <alignment horizontal="center"/>
      <protection/>
    </xf>
    <xf numFmtId="0" fontId="4" fillId="0" borderId="5" xfId="0" applyFont="1" applyBorder="1" applyAlignment="1" applyProtection="1">
      <alignment/>
      <protection/>
    </xf>
    <xf numFmtId="0" fontId="4" fillId="0" borderId="5" xfId="0" applyFont="1" applyBorder="1" applyAlignment="1" applyProtection="1">
      <alignment horizontal="center"/>
      <protection/>
    </xf>
    <xf numFmtId="185" fontId="0" fillId="0" borderId="0" xfId="17" applyNumberFormat="1" applyFont="1" applyFill="1" applyBorder="1" applyAlignment="1" applyProtection="1">
      <alignment horizontal="left"/>
      <protection/>
    </xf>
    <xf numFmtId="0" fontId="11" fillId="2" borderId="0" xfId="0" applyFont="1" applyFill="1" applyBorder="1" applyAlignment="1" applyProtection="1">
      <alignment horizontal="right"/>
      <protection/>
    </xf>
    <xf numFmtId="0" fontId="4" fillId="2" borderId="0" xfId="0" applyFont="1" applyFill="1" applyBorder="1" applyAlignment="1" applyProtection="1">
      <alignment/>
      <protection/>
    </xf>
    <xf numFmtId="185" fontId="11" fillId="2" borderId="0" xfId="17" applyNumberFormat="1" applyFont="1" applyFill="1" applyBorder="1" applyAlignment="1" applyProtection="1">
      <alignment/>
      <protection/>
    </xf>
    <xf numFmtId="0" fontId="0" fillId="2" borderId="0" xfId="0" applyFont="1" applyFill="1" applyBorder="1" applyAlignment="1" applyProtection="1">
      <alignment/>
      <protection/>
    </xf>
    <xf numFmtId="0" fontId="0" fillId="0" borderId="5" xfId="0" applyFont="1"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5" fillId="0" borderId="10" xfId="0" applyFont="1" applyBorder="1" applyAlignment="1" applyProtection="1">
      <alignment/>
      <protection/>
    </xf>
    <xf numFmtId="0" fontId="0" fillId="0" borderId="11" xfId="0" applyBorder="1" applyAlignment="1" applyProtection="1">
      <alignment/>
      <protection/>
    </xf>
    <xf numFmtId="0" fontId="6" fillId="0" borderId="0" xfId="0" applyFont="1" applyAlignment="1" applyProtection="1">
      <alignment horizontal="center"/>
      <protection/>
    </xf>
    <xf numFmtId="0" fontId="7" fillId="0" borderId="0" xfId="20" applyFont="1" applyAlignment="1" applyProtection="1">
      <alignment horizontal="center"/>
      <protection/>
    </xf>
    <xf numFmtId="0" fontId="3"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20" applyFont="1" applyAlignment="1" applyProtection="1">
      <alignment horizontal="center"/>
      <protection/>
    </xf>
    <xf numFmtId="185" fontId="0" fillId="0" borderId="0" xfId="17" applyNumberFormat="1" applyFont="1" applyAlignment="1" applyProtection="1">
      <alignment horizontal="center"/>
      <protection locked="0"/>
    </xf>
    <xf numFmtId="185" fontId="0" fillId="0" borderId="0" xfId="17" applyNumberFormat="1" applyFont="1" applyBorder="1" applyAlignment="1" applyProtection="1">
      <alignment horizontal="center"/>
      <protection locked="0"/>
    </xf>
    <xf numFmtId="171" fontId="0" fillId="0" borderId="0" xfId="15" applyFont="1" applyAlignment="1" applyProtection="1">
      <alignment horizontal="left"/>
      <protection locked="0"/>
    </xf>
    <xf numFmtId="10" fontId="0" fillId="0" borderId="0" xfId="21" applyNumberFormat="1" applyFont="1" applyAlignment="1" applyProtection="1">
      <alignment horizontal="right"/>
      <protection locked="0"/>
    </xf>
    <xf numFmtId="10" fontId="0" fillId="0" borderId="0" xfId="21" applyNumberFormat="1" applyFont="1" applyBorder="1" applyAlignment="1" applyProtection="1">
      <alignment horizontal="right"/>
      <protection locked="0"/>
    </xf>
    <xf numFmtId="185" fontId="0" fillId="0" borderId="0" xfId="17" applyNumberFormat="1" applyAlignment="1" applyProtection="1">
      <alignment/>
      <protection/>
    </xf>
    <xf numFmtId="185" fontId="4" fillId="0" borderId="0" xfId="17" applyNumberFormat="1" applyFont="1" applyBorder="1" applyAlignment="1" applyProtection="1">
      <alignment/>
      <protection/>
    </xf>
    <xf numFmtId="171" fontId="4" fillId="0" borderId="0" xfId="0" applyNumberFormat="1" applyFont="1" applyBorder="1" applyAlignment="1" applyProtection="1">
      <alignment horizontal="center"/>
      <protection/>
    </xf>
    <xf numFmtId="185" fontId="4" fillId="0" borderId="0" xfId="0" applyNumberFormat="1" applyFont="1" applyBorder="1" applyAlignment="1" applyProtection="1">
      <alignment horizontal="center"/>
      <protection/>
    </xf>
    <xf numFmtId="175" fontId="0" fillId="0" borderId="0" xfId="21" applyNumberFormat="1" applyAlignment="1" applyProtection="1">
      <alignment horizontal="center"/>
      <protection/>
    </xf>
    <xf numFmtId="10" fontId="0" fillId="0" borderId="0" xfId="21" applyNumberFormat="1" applyAlignment="1" applyProtection="1">
      <alignment horizontal="center"/>
      <protection/>
    </xf>
    <xf numFmtId="0" fontId="12" fillId="0" borderId="0" xfId="0" applyFont="1" applyBorder="1" applyAlignment="1" applyProtection="1">
      <alignment horizontal="center"/>
      <protection/>
    </xf>
    <xf numFmtId="0" fontId="11" fillId="2" borderId="0" xfId="0" applyFont="1" applyFill="1" applyBorder="1" applyAlignment="1" applyProtection="1">
      <alignment horizontal="center"/>
      <protection/>
    </xf>
    <xf numFmtId="0" fontId="14" fillId="0" borderId="0"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32B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verico.ca/" TargetMode="External" /><Relationship Id="rId3" Type="http://schemas.openxmlformats.org/officeDocument/2006/relationships/hyperlink" Target="http://www.verico.ca/"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14</xdr:col>
      <xdr:colOff>47625</xdr:colOff>
      <xdr:row>2</xdr:row>
      <xdr:rowOff>123825</xdr:rowOff>
    </xdr:to>
    <xdr:pic>
      <xdr:nvPicPr>
        <xdr:cNvPr id="1" name="Picture 6">
          <a:hlinkClick r:id="rId3"/>
        </xdr:cNvPr>
        <xdr:cNvPicPr preferRelativeResize="1">
          <a:picLocks noChangeAspect="1"/>
        </xdr:cNvPicPr>
      </xdr:nvPicPr>
      <xdr:blipFill>
        <a:blip r:embed="rId1"/>
        <a:stretch>
          <a:fillRect/>
        </a:stretch>
      </xdr:blipFill>
      <xdr:spPr>
        <a:xfrm>
          <a:off x="66675" y="66675"/>
          <a:ext cx="6667500" cy="952500"/>
        </a:xfrm>
        <a:prstGeom prst="rect">
          <a:avLst/>
        </a:prstGeom>
        <a:noFill/>
        <a:ln w="9525" cmpd="sng">
          <a:noFill/>
        </a:ln>
      </xdr:spPr>
    </xdr:pic>
    <xdr:clientData/>
  </xdr:twoCellAnchor>
  <xdr:twoCellAnchor>
    <xdr:from>
      <xdr:col>1</xdr:col>
      <xdr:colOff>0</xdr:colOff>
      <xdr:row>35</xdr:row>
      <xdr:rowOff>85725</xdr:rowOff>
    </xdr:from>
    <xdr:to>
      <xdr:col>15</xdr:col>
      <xdr:colOff>0</xdr:colOff>
      <xdr:row>39</xdr:row>
      <xdr:rowOff>0</xdr:rowOff>
    </xdr:to>
    <xdr:sp>
      <xdr:nvSpPr>
        <xdr:cNvPr id="2" name="TextBox 7"/>
        <xdr:cNvSpPr txBox="1">
          <a:spLocks noChangeArrowheads="1"/>
        </xdr:cNvSpPr>
      </xdr:nvSpPr>
      <xdr:spPr>
        <a:xfrm>
          <a:off x="57150" y="5257800"/>
          <a:ext cx="6686550" cy="5619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800" b="0" i="1" u="none" baseline="0">
              <a:latin typeface="Arial"/>
              <a:ea typeface="Arial"/>
              <a:cs typeface="Arial"/>
            </a:rPr>
            <a:t>The property appreciation rates shown are examples only and should not be relied upon - Contact your realtor for more information. The above information is believed to be correct but is not guaranteed and therefore should not be relied on without verification. Mortgage rates are subject to change please contact your VERICO Mortgage Consultant for more information. Each VERICO Broker is an independent owner operator.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anadamortgage.com/WINDOWS\TEMP\Canada%20Mortgage%20Suite\Calculator%20Workbook%20protec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page"/>
      <sheetName val="fs input"/>
      <sheetName val="feature sheet"/>
      <sheetName val="purchase financing"/>
      <sheetName val="mortgage analyzer"/>
      <sheetName val="mortgage manager"/>
      <sheetName val="rate buy down"/>
      <sheetName val="investment advisor"/>
      <sheetName val="time &amp; money"/>
      <sheetName val="rent v own"/>
      <sheetName val="rate compounder"/>
      <sheetName val="income &amp; Expense"/>
      <sheetName val="links"/>
      <sheetName val="copyright"/>
      <sheetName val="0"/>
      <sheetName val="1"/>
      <sheetName val="3"/>
      <sheetName val="4"/>
      <sheetName val="5"/>
      <sheetName val="6"/>
    </sheetNames>
    <sheetDataSet>
      <sheetData sheetId="7">
        <row r="4">
          <cell r="C4">
            <v>1500000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pageSetUpPr fitToPage="1"/>
  </sheetPr>
  <dimension ref="B2:Q41"/>
  <sheetViews>
    <sheetView showGridLines="0" showRowColHeaders="0" tabSelected="1" showOutlineSymbols="0" workbookViewId="0" topLeftCell="A1">
      <selection activeCell="G8" sqref="G8:G12"/>
    </sheetView>
  </sheetViews>
  <sheetFormatPr defaultColWidth="9.140625" defaultRowHeight="12.75"/>
  <cols>
    <col min="1" max="1" width="0.85546875" style="2" customWidth="1"/>
    <col min="2" max="2" width="1.1484375" style="2" customWidth="1"/>
    <col min="3" max="3" width="3.140625" style="2" customWidth="1"/>
    <col min="4" max="4" width="28.140625" style="2" customWidth="1"/>
    <col min="5" max="5" width="1.7109375" style="2" customWidth="1"/>
    <col min="6" max="6" width="7.00390625" style="2" customWidth="1"/>
    <col min="7" max="7" width="13.7109375" style="2" customWidth="1"/>
    <col min="8" max="8" width="0.85546875" style="2" customWidth="1"/>
    <col min="9" max="9" width="13.7109375" style="2" customWidth="1"/>
    <col min="10" max="10" width="0.85546875" style="2" customWidth="1"/>
    <col min="11" max="11" width="13.7109375" style="2" customWidth="1"/>
    <col min="12" max="12" width="0.85546875" style="2" customWidth="1"/>
    <col min="13" max="13" width="13.7109375" style="2" customWidth="1"/>
    <col min="14" max="15" width="0.85546875" style="2" customWidth="1"/>
    <col min="16" max="16384" width="9.140625" style="2" customWidth="1"/>
  </cols>
  <sheetData>
    <row r="1" ht="4.5" customHeight="1" thickBot="1"/>
    <row r="2" spans="2:15" ht="66" customHeight="1">
      <c r="B2" s="3"/>
      <c r="C2" s="4"/>
      <c r="D2" s="5"/>
      <c r="E2" s="5"/>
      <c r="F2" s="5"/>
      <c r="G2" s="5"/>
      <c r="H2" s="5" t="s">
        <v>0</v>
      </c>
      <c r="I2" s="5"/>
      <c r="J2" s="5"/>
      <c r="K2" s="5"/>
      <c r="L2" s="5"/>
      <c r="M2" s="5"/>
      <c r="N2" s="5"/>
      <c r="O2" s="6"/>
    </row>
    <row r="3" spans="2:15" ht="12.75">
      <c r="B3" s="7"/>
      <c r="C3" s="8"/>
      <c r="D3" s="8"/>
      <c r="E3" s="9"/>
      <c r="F3" s="9"/>
      <c r="G3" s="9"/>
      <c r="H3" s="9"/>
      <c r="I3" s="9"/>
      <c r="J3" s="9"/>
      <c r="K3" s="9"/>
      <c r="L3" s="9"/>
      <c r="M3" s="10"/>
      <c r="N3" s="9"/>
      <c r="O3" s="11"/>
    </row>
    <row r="4" spans="2:15" ht="3.75" customHeight="1">
      <c r="B4" s="7"/>
      <c r="C4" s="12"/>
      <c r="D4" s="12"/>
      <c r="E4" s="12"/>
      <c r="F4" s="12"/>
      <c r="G4" s="12"/>
      <c r="H4" s="12"/>
      <c r="I4" s="12"/>
      <c r="J4" s="12"/>
      <c r="K4" s="12"/>
      <c r="L4" s="12"/>
      <c r="M4" s="12"/>
      <c r="N4" s="12"/>
      <c r="O4" s="13"/>
    </row>
    <row r="5" spans="2:15" ht="15.75">
      <c r="B5" s="7"/>
      <c r="C5" s="92" t="s">
        <v>14</v>
      </c>
      <c r="D5" s="92"/>
      <c r="E5" s="92"/>
      <c r="F5" s="92"/>
      <c r="G5" s="92"/>
      <c r="H5" s="92"/>
      <c r="I5" s="92"/>
      <c r="J5" s="92"/>
      <c r="K5" s="92"/>
      <c r="L5" s="92"/>
      <c r="M5" s="92"/>
      <c r="N5" s="9"/>
      <c r="O5" s="14"/>
    </row>
    <row r="6" spans="2:15" ht="12.75">
      <c r="B6" s="15"/>
      <c r="C6" s="16"/>
      <c r="D6" s="17"/>
      <c r="E6" s="16"/>
      <c r="F6" s="16"/>
      <c r="G6" s="16"/>
      <c r="H6" s="16"/>
      <c r="I6" s="16"/>
      <c r="J6" s="16"/>
      <c r="K6" s="18"/>
      <c r="L6" s="19"/>
      <c r="M6" s="17"/>
      <c r="N6" s="16"/>
      <c r="O6" s="20"/>
    </row>
    <row r="7" spans="2:15" ht="12.75">
      <c r="B7" s="15"/>
      <c r="C7" s="91" t="s">
        <v>12</v>
      </c>
      <c r="D7" s="91"/>
      <c r="E7" s="91"/>
      <c r="F7" s="91"/>
      <c r="G7" s="91"/>
      <c r="H7" s="91"/>
      <c r="I7" s="21"/>
      <c r="J7" s="21"/>
      <c r="K7" s="18"/>
      <c r="L7" s="19"/>
      <c r="M7" s="17"/>
      <c r="N7" s="16"/>
      <c r="O7" s="20"/>
    </row>
    <row r="8" spans="2:15" ht="12.75">
      <c r="B8" s="15"/>
      <c r="C8" s="22" t="s">
        <v>1</v>
      </c>
      <c r="D8" s="17"/>
      <c r="E8" s="16"/>
      <c r="F8" s="17"/>
      <c r="G8" s="83">
        <v>0.05</v>
      </c>
      <c r="H8" s="23"/>
      <c r="I8" s="16"/>
      <c r="J8" s="16"/>
      <c r="K8" s="18"/>
      <c r="L8" s="19"/>
      <c r="M8" s="17"/>
      <c r="N8" s="16"/>
      <c r="O8" s="20"/>
    </row>
    <row r="9" spans="2:15" ht="12.75">
      <c r="B9" s="15"/>
      <c r="C9" s="24" t="s">
        <v>16</v>
      </c>
      <c r="D9" s="17"/>
      <c r="E9" s="16"/>
      <c r="F9" s="17"/>
      <c r="G9" s="81">
        <v>5</v>
      </c>
      <c r="H9" s="23"/>
      <c r="I9" s="90" t="str">
        <f>Q17&amp;" "&amp;G9&amp;" "&amp;Q18</f>
        <v>Potential Owners Equity In 5 Years</v>
      </c>
      <c r="J9" s="90"/>
      <c r="K9" s="90"/>
      <c r="L9" s="90"/>
      <c r="M9" s="90"/>
      <c r="N9" s="25"/>
      <c r="O9" s="26"/>
    </row>
    <row r="10" spans="2:15" ht="12.75" customHeight="1">
      <c r="B10" s="27"/>
      <c r="C10" s="24" t="s">
        <v>9</v>
      </c>
      <c r="D10" s="17"/>
      <c r="E10" s="16"/>
      <c r="F10" s="17"/>
      <c r="G10" s="82">
        <v>0.03</v>
      </c>
      <c r="H10" s="23"/>
      <c r="I10" s="16"/>
      <c r="J10" s="17"/>
      <c r="K10" s="28">
        <f>+M34</f>
        <v>73832.53898003165</v>
      </c>
      <c r="L10" s="28"/>
      <c r="M10" s="28"/>
      <c r="N10" s="25"/>
      <c r="O10" s="26"/>
    </row>
    <row r="11" spans="2:15" ht="12.75">
      <c r="B11" s="27"/>
      <c r="C11" s="24" t="s">
        <v>10</v>
      </c>
      <c r="D11" s="17"/>
      <c r="E11" s="17"/>
      <c r="F11" s="17"/>
      <c r="G11" s="79">
        <v>250000</v>
      </c>
      <c r="H11" s="23"/>
      <c r="I11" s="16"/>
      <c r="J11" s="17"/>
      <c r="K11" s="17"/>
      <c r="L11" s="17"/>
      <c r="M11" s="17"/>
      <c r="N11" s="16"/>
      <c r="O11" s="20"/>
    </row>
    <row r="12" spans="2:15" ht="12.75">
      <c r="B12" s="15"/>
      <c r="C12" s="22" t="s">
        <v>11</v>
      </c>
      <c r="D12" s="17"/>
      <c r="E12" s="16"/>
      <c r="F12" s="17"/>
      <c r="G12" s="80">
        <v>12500</v>
      </c>
      <c r="H12" s="23"/>
      <c r="I12" s="16"/>
      <c r="J12" s="16"/>
      <c r="K12" s="17"/>
      <c r="L12" s="17"/>
      <c r="M12" s="17"/>
      <c r="N12" s="16"/>
      <c r="O12" s="20"/>
    </row>
    <row r="13" spans="2:15" ht="12.75">
      <c r="B13" s="15"/>
      <c r="C13" s="16"/>
      <c r="D13" s="29"/>
      <c r="E13" s="16"/>
      <c r="F13" s="16"/>
      <c r="G13" s="16"/>
      <c r="H13" s="30"/>
      <c r="I13" s="16"/>
      <c r="J13" s="16"/>
      <c r="K13" s="17"/>
      <c r="L13" s="17"/>
      <c r="M13" s="17"/>
      <c r="N13" s="16"/>
      <c r="O13" s="20"/>
    </row>
    <row r="14" spans="2:15" ht="12.75">
      <c r="B14" s="15"/>
      <c r="C14" s="16"/>
      <c r="D14" s="29"/>
      <c r="E14" s="16"/>
      <c r="F14" s="16"/>
      <c r="G14" s="16"/>
      <c r="H14" s="16"/>
      <c r="I14" s="16"/>
      <c r="J14" s="16"/>
      <c r="K14" s="17"/>
      <c r="L14" s="16"/>
      <c r="M14" s="17"/>
      <c r="N14" s="16"/>
      <c r="O14" s="20"/>
    </row>
    <row r="15" spans="2:15" ht="13.5" thickBot="1">
      <c r="B15" s="15"/>
      <c r="C15" s="16"/>
      <c r="D15" s="31"/>
      <c r="E15" s="32"/>
      <c r="F15" s="32"/>
      <c r="G15" s="32"/>
      <c r="H15" s="32"/>
      <c r="I15" s="32"/>
      <c r="J15" s="32"/>
      <c r="K15" s="1"/>
      <c r="L15" s="33"/>
      <c r="M15" s="34"/>
      <c r="N15" s="33"/>
      <c r="O15" s="35"/>
    </row>
    <row r="16" spans="2:16" ht="13.5" thickBot="1">
      <c r="B16" s="36"/>
      <c r="C16" s="33"/>
      <c r="D16" s="33"/>
      <c r="E16" s="37"/>
      <c r="F16" s="38"/>
      <c r="G16" s="38"/>
      <c r="H16" s="38"/>
      <c r="I16" s="38"/>
      <c r="J16" s="39" t="s">
        <v>2</v>
      </c>
      <c r="K16" s="40"/>
      <c r="L16" s="40"/>
      <c r="M16" s="41"/>
      <c r="N16" s="42"/>
      <c r="O16" s="20"/>
      <c r="P16" s="2" t="s">
        <v>0</v>
      </c>
    </row>
    <row r="17" spans="2:17" ht="13.5" thickBot="1">
      <c r="B17" s="15"/>
      <c r="C17" s="16"/>
      <c r="D17" s="16"/>
      <c r="E17" s="43"/>
      <c r="F17" s="44"/>
      <c r="G17" s="45">
        <v>0</v>
      </c>
      <c r="H17" s="45"/>
      <c r="I17" s="46">
        <f>IF(K17&lt;=0.01,K17-0.005,IF(K17&gt;0.01,K17-0.01,0.05))</f>
        <v>0.009999999999999997</v>
      </c>
      <c r="J17" s="46"/>
      <c r="K17" s="46">
        <f>IF(M17&lt;=0.01,M17-0.005,IF(M17&gt;0.01,M17-0.01,0.05))</f>
        <v>0.019999999999999997</v>
      </c>
      <c r="L17" s="45"/>
      <c r="M17" s="46">
        <f>+G10</f>
        <v>0.03</v>
      </c>
      <c r="N17" s="47"/>
      <c r="O17" s="35"/>
      <c r="Q17" s="48" t="s">
        <v>3</v>
      </c>
    </row>
    <row r="18" spans="2:17" ht="12.75">
      <c r="B18" s="36"/>
      <c r="C18" s="33"/>
      <c r="D18" s="49" t="s">
        <v>13</v>
      </c>
      <c r="E18" s="16"/>
      <c r="F18" s="16"/>
      <c r="G18" s="50">
        <f>+G11</f>
        <v>250000</v>
      </c>
      <c r="H18" s="50"/>
      <c r="I18" s="50">
        <f>+G11</f>
        <v>250000</v>
      </c>
      <c r="J18" s="50"/>
      <c r="K18" s="50">
        <f>+G11</f>
        <v>250000</v>
      </c>
      <c r="L18" s="50"/>
      <c r="M18" s="50">
        <f>+G11</f>
        <v>250000</v>
      </c>
      <c r="N18" s="16"/>
      <c r="O18" s="20"/>
      <c r="Q18" s="48" t="s">
        <v>4</v>
      </c>
    </row>
    <row r="19" spans="2:17" ht="3.75" customHeight="1">
      <c r="B19" s="15"/>
      <c r="C19" s="16"/>
      <c r="D19" s="51"/>
      <c r="E19" s="16"/>
      <c r="F19" s="16"/>
      <c r="G19" s="16"/>
      <c r="H19" s="16"/>
      <c r="I19" s="16"/>
      <c r="J19" s="16"/>
      <c r="K19" s="16"/>
      <c r="L19" s="16"/>
      <c r="M19" s="29"/>
      <c r="N19" s="16"/>
      <c r="O19" s="20"/>
      <c r="Q19" s="2" t="s">
        <v>0</v>
      </c>
    </row>
    <row r="20" spans="2:15" ht="12.75">
      <c r="B20" s="15"/>
      <c r="C20" s="16"/>
      <c r="D20" s="49" t="s">
        <v>15</v>
      </c>
      <c r="E20" s="16"/>
      <c r="F20" s="52">
        <f>+G20/G18</f>
        <v>0.05</v>
      </c>
      <c r="G20" s="50">
        <f>+G12</f>
        <v>12500</v>
      </c>
      <c r="H20" s="53"/>
      <c r="I20" s="50">
        <f>+G12</f>
        <v>12500</v>
      </c>
      <c r="J20" s="53"/>
      <c r="K20" s="50">
        <f>+G12</f>
        <v>12500</v>
      </c>
      <c r="L20" s="50"/>
      <c r="M20" s="50">
        <f>+G12</f>
        <v>12500</v>
      </c>
      <c r="N20" s="16"/>
      <c r="O20" s="20"/>
    </row>
    <row r="21" spans="2:15" ht="3.75" customHeight="1">
      <c r="B21" s="15"/>
      <c r="C21" s="16"/>
      <c r="D21" s="19"/>
      <c r="E21" s="16"/>
      <c r="F21" s="16"/>
      <c r="G21" s="16"/>
      <c r="H21" s="16"/>
      <c r="I21" s="16"/>
      <c r="J21" s="16"/>
      <c r="K21" s="16"/>
      <c r="L21" s="16"/>
      <c r="M21" s="29"/>
      <c r="N21" s="16"/>
      <c r="O21" s="20"/>
    </row>
    <row r="22" spans="2:15" ht="12.75">
      <c r="B22" s="15"/>
      <c r="C22" s="16"/>
      <c r="D22" s="54" t="s">
        <v>5</v>
      </c>
      <c r="E22" s="16"/>
      <c r="F22" s="88">
        <f>+G22/G18</f>
        <v>0.95</v>
      </c>
      <c r="G22" s="50">
        <f>+G18-G20</f>
        <v>237500</v>
      </c>
      <c r="H22" s="16"/>
      <c r="I22" s="50">
        <f>+I18-I20</f>
        <v>237500</v>
      </c>
      <c r="J22" s="16"/>
      <c r="K22" s="50">
        <f>+K18-K20</f>
        <v>237500</v>
      </c>
      <c r="L22" s="50"/>
      <c r="M22" s="50">
        <f>+M18-M20</f>
        <v>237500</v>
      </c>
      <c r="N22" s="16"/>
      <c r="O22" s="20"/>
    </row>
    <row r="23" spans="2:15" ht="3.75" customHeight="1">
      <c r="B23" s="15"/>
      <c r="C23" s="16"/>
      <c r="D23" s="19"/>
      <c r="E23" s="16"/>
      <c r="F23" s="34">
        <f>IF($G$20/$G$18&gt;=0.25,0,IF($G$20/$G$18&gt;=0.2,0.01,IF($G$20/$G$18&gt;=0.15,0.0175,IF($G$20/$G$18&gt;=0.1,0.02,0.0275))))</f>
        <v>0.0275</v>
      </c>
      <c r="G23" s="16"/>
      <c r="H23" s="16"/>
      <c r="I23" s="34">
        <v>0.0125</v>
      </c>
      <c r="J23" s="34"/>
      <c r="K23" s="34">
        <v>0.02</v>
      </c>
      <c r="L23" s="34"/>
      <c r="M23" s="55">
        <v>0.0275</v>
      </c>
      <c r="N23" s="33"/>
      <c r="O23" s="35"/>
    </row>
    <row r="24" spans="2:15" ht="13.5" thickBot="1">
      <c r="B24" s="36"/>
      <c r="C24" s="33"/>
      <c r="D24" s="54" t="s">
        <v>6</v>
      </c>
      <c r="E24" s="16"/>
      <c r="F24" s="89">
        <f>+G24/G22</f>
        <v>0.0275</v>
      </c>
      <c r="G24" s="56">
        <f>+G22*$F$23</f>
        <v>6531.25</v>
      </c>
      <c r="H24" s="57">
        <f aca="true" t="shared" si="0" ref="H24:M24">+H22*$F$23</f>
        <v>0</v>
      </c>
      <c r="I24" s="56">
        <f t="shared" si="0"/>
        <v>6531.25</v>
      </c>
      <c r="J24" s="57">
        <f t="shared" si="0"/>
        <v>0</v>
      </c>
      <c r="K24" s="56">
        <f t="shared" si="0"/>
        <v>6531.25</v>
      </c>
      <c r="L24" s="57">
        <f t="shared" si="0"/>
        <v>0</v>
      </c>
      <c r="M24" s="56">
        <f t="shared" si="0"/>
        <v>6531.25</v>
      </c>
      <c r="N24" s="33"/>
      <c r="O24" s="35"/>
    </row>
    <row r="25" spans="2:15" ht="3.75" customHeight="1" thickTop="1">
      <c r="B25" s="36"/>
      <c r="C25" s="33"/>
      <c r="D25" s="19"/>
      <c r="E25" s="16"/>
      <c r="F25" s="16"/>
      <c r="G25" s="16"/>
      <c r="H25" s="16"/>
      <c r="I25" s="16"/>
      <c r="J25" s="16"/>
      <c r="K25" s="16"/>
      <c r="L25" s="16"/>
      <c r="M25" s="29"/>
      <c r="N25" s="16"/>
      <c r="O25" s="20"/>
    </row>
    <row r="26" spans="2:15" ht="12.75">
      <c r="B26" s="15"/>
      <c r="C26" s="16"/>
      <c r="D26" s="54" t="s">
        <v>7</v>
      </c>
      <c r="E26" s="16"/>
      <c r="F26" s="16"/>
      <c r="G26" s="50">
        <f>+G22+G24</f>
        <v>244031.25</v>
      </c>
      <c r="H26" s="16"/>
      <c r="I26" s="50">
        <f>+I22+I24</f>
        <v>244031.25</v>
      </c>
      <c r="J26" s="16"/>
      <c r="K26" s="50">
        <f>+K22+K24</f>
        <v>244031.25</v>
      </c>
      <c r="L26" s="50"/>
      <c r="M26" s="50">
        <f>+M22+M24</f>
        <v>244031.25</v>
      </c>
      <c r="N26" s="16"/>
      <c r="O26" s="20"/>
    </row>
    <row r="27" spans="2:15" ht="3.75" customHeight="1">
      <c r="B27" s="15"/>
      <c r="C27" s="58"/>
      <c r="D27" s="58"/>
      <c r="E27" s="58"/>
      <c r="F27" s="58"/>
      <c r="G27" s="58"/>
      <c r="H27" s="58"/>
      <c r="I27" s="58"/>
      <c r="J27" s="58"/>
      <c r="K27" s="58"/>
      <c r="L27" s="58"/>
      <c r="M27" s="59"/>
      <c r="N27" s="23"/>
      <c r="O27" s="20"/>
    </row>
    <row r="28" spans="2:15" ht="12.75">
      <c r="B28" s="15"/>
      <c r="C28" s="16"/>
      <c r="D28" s="54" t="s">
        <v>8</v>
      </c>
      <c r="E28" s="34"/>
      <c r="F28" s="34"/>
      <c r="G28" s="60">
        <f>PMT($N$28,300,G26)*-1</f>
        <v>1419.298055690006</v>
      </c>
      <c r="H28" s="61"/>
      <c r="I28" s="60">
        <f>PMT($N$28,300,I26)*-1</f>
        <v>1419.298055690006</v>
      </c>
      <c r="J28" s="60"/>
      <c r="K28" s="60">
        <f>PMT($N$28,300,K26)*-1</f>
        <v>1419.298055690006</v>
      </c>
      <c r="L28" s="60"/>
      <c r="M28" s="60">
        <f>PMT(N28,300,M26)*-1</f>
        <v>1419.298055690006</v>
      </c>
      <c r="N28" s="33">
        <f>(((G8/2)+1)^0.1666667)-1</f>
        <v>0.004123916291625784</v>
      </c>
      <c r="O28" s="62"/>
    </row>
    <row r="29" spans="2:15" ht="3.75" customHeight="1">
      <c r="B29" s="15"/>
      <c r="C29" s="16"/>
      <c r="D29" s="54"/>
      <c r="E29" s="34"/>
      <c r="F29" s="34"/>
      <c r="G29" s="85">
        <f>PV($N$28,300-($G$9*12),$G$28)*-1</f>
        <v>215985.9795949683</v>
      </c>
      <c r="H29" s="86"/>
      <c r="I29" s="85">
        <f>PV($N$28,300-($G$9*12),$G$28)*-1</f>
        <v>215985.9795949683</v>
      </c>
      <c r="J29" s="87"/>
      <c r="K29" s="85">
        <f>PV($N$28,300-($G$9*12),$G$28)*-1</f>
        <v>215985.9795949683</v>
      </c>
      <c r="L29" s="87"/>
      <c r="M29" s="85">
        <f>PV($N$28,300-($G$9*12),$G$28)*-1</f>
        <v>215985.9795949683</v>
      </c>
      <c r="N29" s="33"/>
      <c r="O29" s="62"/>
    </row>
    <row r="30" spans="2:15" ht="12.75">
      <c r="B30" s="36"/>
      <c r="C30" s="33"/>
      <c r="D30" s="54" t="s">
        <v>17</v>
      </c>
      <c r="E30" s="16"/>
      <c r="F30" s="16"/>
      <c r="G30" s="84">
        <f>IF(G29&gt;0,G29,0)</f>
        <v>215985.9795949683</v>
      </c>
      <c r="H30" s="84"/>
      <c r="I30" s="84">
        <f>IF(I29&gt;0,I29,0)</f>
        <v>215985.9795949683</v>
      </c>
      <c r="J30" s="84"/>
      <c r="K30" s="84">
        <f>IF(K29&gt;0,K29,0)</f>
        <v>215985.9795949683</v>
      </c>
      <c r="L30" s="84"/>
      <c r="M30" s="84">
        <f>IF(M29&gt;0,M29,0)</f>
        <v>215985.9795949683</v>
      </c>
      <c r="N30" s="16"/>
      <c r="O30" s="63"/>
    </row>
    <row r="31" spans="2:15" ht="3.75" customHeight="1">
      <c r="B31" s="36"/>
      <c r="C31" s="33"/>
      <c r="D31" s="54"/>
      <c r="E31" s="16"/>
      <c r="F31" s="16"/>
      <c r="G31" s="50"/>
      <c r="H31" s="50"/>
      <c r="I31" s="50"/>
      <c r="J31" s="50"/>
      <c r="K31" s="50"/>
      <c r="L31" s="50"/>
      <c r="M31" s="50"/>
      <c r="N31" s="16"/>
      <c r="O31" s="63"/>
    </row>
    <row r="32" spans="2:15" ht="12.75">
      <c r="B32" s="36"/>
      <c r="C32" s="33"/>
      <c r="D32" s="54" t="s">
        <v>18</v>
      </c>
      <c r="E32" s="16"/>
      <c r="F32" s="16"/>
      <c r="G32" s="64">
        <f>+G18*(1+$G$17)^$G$9</f>
        <v>250000</v>
      </c>
      <c r="H32" s="64">
        <f>+H18*(1+$F$20)^$O$30</f>
        <v>0</v>
      </c>
      <c r="I32" s="64">
        <f>+I18*(1+$I$17)^$G$9</f>
        <v>262752.51252499997</v>
      </c>
      <c r="J32" s="64">
        <f>+J18*(1+$F$20)^$O$30</f>
        <v>0</v>
      </c>
      <c r="K32" s="64">
        <f>+K18*(1+$K$17)^$G$9</f>
        <v>276020.2008</v>
      </c>
      <c r="L32" s="64">
        <f>+L18*(1+$F$20)^$O$30</f>
        <v>0</v>
      </c>
      <c r="M32" s="64">
        <f>+M18*(1+$M$17)^$G$9</f>
        <v>289818.51857499994</v>
      </c>
      <c r="N32" s="16"/>
      <c r="O32" s="20"/>
    </row>
    <row r="33" spans="2:15" ht="3.75" customHeight="1">
      <c r="B33" s="36"/>
      <c r="C33" s="33"/>
      <c r="D33" s="54"/>
      <c r="E33" s="16"/>
      <c r="F33" s="16"/>
      <c r="G33" s="64"/>
      <c r="H33" s="64"/>
      <c r="I33" s="64"/>
      <c r="J33" s="64"/>
      <c r="K33" s="64"/>
      <c r="L33" s="64"/>
      <c r="M33" s="64"/>
      <c r="N33" s="16"/>
      <c r="O33" s="20"/>
    </row>
    <row r="34" spans="2:15" ht="12.75">
      <c r="B34" s="15"/>
      <c r="C34" s="23"/>
      <c r="D34" s="65" t="s">
        <v>19</v>
      </c>
      <c r="E34" s="66"/>
      <c r="F34" s="66"/>
      <c r="G34" s="67">
        <f>IF(G32&gt;G18,+G32-G30,G18-G30)</f>
        <v>34014.02040503171</v>
      </c>
      <c r="H34" s="67"/>
      <c r="I34" s="67">
        <f>IF(I32&gt;I18,+I32-I30,I18-I30)</f>
        <v>46766.53293003168</v>
      </c>
      <c r="J34" s="67"/>
      <c r="K34" s="67">
        <f>IF(K32&gt;K18,+K32-K30,K18-K30)</f>
        <v>60034.2212050317</v>
      </c>
      <c r="L34" s="67"/>
      <c r="M34" s="67">
        <f>IF(M32&gt;M18,+M32-M30,M18-M30)</f>
        <v>73832.53898003165</v>
      </c>
      <c r="N34" s="68"/>
      <c r="O34" s="69"/>
    </row>
    <row r="35" spans="2:15" ht="3.75" customHeight="1" thickBot="1">
      <c r="B35" s="70"/>
      <c r="C35" s="71"/>
      <c r="D35" s="71"/>
      <c r="E35" s="71"/>
      <c r="F35" s="71"/>
      <c r="G35" s="72"/>
      <c r="H35" s="72"/>
      <c r="I35" s="72"/>
      <c r="J35" s="72"/>
      <c r="K35" s="72"/>
      <c r="L35" s="72"/>
      <c r="M35" s="72"/>
      <c r="N35" s="71"/>
      <c r="O35" s="73"/>
    </row>
    <row r="36" ht="12.75">
      <c r="H36" s="74"/>
    </row>
    <row r="37" ht="12.75">
      <c r="H37" s="74"/>
    </row>
    <row r="38" spans="8:9" ht="12.75">
      <c r="H38" s="74"/>
      <c r="I38" s="75"/>
    </row>
    <row r="39" spans="8:9" ht="12.75">
      <c r="H39" s="74"/>
      <c r="I39" s="76"/>
    </row>
    <row r="40" ht="12.75">
      <c r="I40" s="77"/>
    </row>
    <row r="41" ht="12.75">
      <c r="I41" s="78"/>
    </row>
  </sheetData>
  <sheetProtection password="999B" sheet="1" objects="1" scenarios="1" selectLockedCells="1"/>
  <mergeCells count="3">
    <mergeCell ref="I9:M9"/>
    <mergeCell ref="C7:H7"/>
    <mergeCell ref="C5:M5"/>
  </mergeCells>
  <printOptions horizontalCentered="1" verticalCentered="1"/>
  <pageMargins left="0.354330708661417" right="0.354330708661417" top="0.75" bottom="0.393700787401575" header="0.393700787401575" footer="0.433070866141732"/>
  <pageSetup fitToHeight="1" fitToWidth="1" horizontalDpi="600" verticalDpi="600" orientation="landscape" scale="94" r:id="rId2"/>
  <headerFooter alignWithMargins="0">
    <oddHeader>&amp;RInformation effective as at: &amp;D</oddHeader>
  </headerFooter>
  <ignoredErrors>
    <ignoredError sqref="I32:K3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CENTURY 21</dc:creator>
  <cp:keywords/>
  <dc:description/>
  <cp:lastModifiedBy>Byron Armstrong</cp:lastModifiedBy>
  <dcterms:created xsi:type="dcterms:W3CDTF">2005-07-01T13:58:05Z</dcterms:created>
  <dcterms:modified xsi:type="dcterms:W3CDTF">2008-01-11T19:12:49Z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305454281</vt:i4>
  </property>
  <property fmtid="{D5CDD505-2E9C-101B-9397-08002B2CF9AE}" pid="3" name="_EmailSubject">
    <vt:lpwstr>calcs</vt:lpwstr>
  </property>
  <property fmtid="{D5CDD505-2E9C-101B-9397-08002B2CF9AE}" pid="4" name="_AuthorEmail">
    <vt:lpwstr>j_kelly@telus.net</vt:lpwstr>
  </property>
  <property fmtid="{D5CDD505-2E9C-101B-9397-08002B2CF9AE}" pid="5" name="_AuthorEmailDisplayName">
    <vt:lpwstr>John Kelly</vt:lpwstr>
  </property>
  <property fmtid="{D5CDD505-2E9C-101B-9397-08002B2CF9AE}" pid="6" name="_ReviewingToolsShownOnce">
    <vt:lpwstr/>
  </property>
</Properties>
</file>